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D:\우크라 2단계 용역\"/>
    </mc:Choice>
  </mc:AlternateContent>
  <xr:revisionPtr revIDLastSave="0" documentId="13_ncr:1_{86A59096-930A-435F-9950-79C85B622B9D}" xr6:coauthVersionLast="36" xr6:coauthVersionMax="36" xr10:uidLastSave="{00000000-0000-0000-0000-000000000000}"/>
  <bookViews>
    <workbookView xWindow="0" yWindow="0" windowWidth="28800" windowHeight="12180" tabRatio="598" xr2:uid="{00000000-000D-0000-FFFF-FFFF00000000}"/>
  </bookViews>
  <sheets>
    <sheet name="자체정량평가표" sheetId="2" r:id="rId1"/>
  </sheets>
  <definedNames>
    <definedName name="_xlnm.Print_Area" localSheetId="0">자체정량평가표!$A$1:$M$57</definedName>
  </definedNames>
  <calcPr calcId="191029"/>
</workbook>
</file>

<file path=xl/calcChain.xml><?xml version="1.0" encoding="utf-8"?>
<calcChain xmlns="http://schemas.openxmlformats.org/spreadsheetml/2006/main">
  <c r="H54" i="2" l="1"/>
  <c r="G54" i="2"/>
  <c r="I42" i="2"/>
  <c r="I41" i="2"/>
  <c r="I40" i="2"/>
  <c r="I39" i="2"/>
  <c r="H21" i="2"/>
  <c r="H20" i="2"/>
  <c r="H19" i="2"/>
  <c r="I18" i="2" s="1"/>
  <c r="J18" i="2" s="1"/>
  <c r="L18" i="2" s="1"/>
  <c r="M18" i="2" s="1"/>
  <c r="H18" i="2"/>
  <c r="H23" i="2" l="1"/>
  <c r="H15" i="2"/>
  <c r="H16" i="2"/>
  <c r="H17" i="2"/>
  <c r="H14" i="2"/>
  <c r="H11" i="2"/>
  <c r="H12" i="2"/>
  <c r="H13" i="2"/>
  <c r="H10" i="2"/>
  <c r="I46" i="2" l="1"/>
  <c r="I45" i="2"/>
  <c r="I44" i="2"/>
  <c r="I43" i="2"/>
  <c r="I38" i="2" l="1"/>
  <c r="I37" i="2"/>
  <c r="H36" i="2" l="1"/>
  <c r="I36" i="2" s="1"/>
  <c r="H35" i="2"/>
  <c r="I35" i="2" s="1"/>
  <c r="H34" i="2" l="1"/>
  <c r="I34" i="2" s="1"/>
  <c r="C47" i="2" l="1"/>
  <c r="H33" i="2"/>
  <c r="H32" i="2"/>
  <c r="I32" i="2" l="1"/>
  <c r="I33" i="2"/>
  <c r="I31" i="2"/>
  <c r="I47" i="2" l="1"/>
  <c r="G52" i="2"/>
  <c r="H52" i="2" s="1"/>
  <c r="G53" i="2" l="1"/>
  <c r="H53" i="2" s="1"/>
  <c r="G55" i="2"/>
  <c r="H55" i="2" s="1"/>
  <c r="H56" i="2" l="1"/>
  <c r="D6" i="2" s="1"/>
  <c r="C56" i="2" l="1"/>
  <c r="K26" i="2"/>
  <c r="K47" i="2" l="1"/>
  <c r="I14" i="2" l="1"/>
  <c r="I10" i="2"/>
  <c r="J31" i="2" l="1"/>
  <c r="L31" i="2" s="1"/>
  <c r="M31" i="2" s="1"/>
  <c r="M47" i="2" s="1"/>
  <c r="D5" i="2" s="1"/>
  <c r="J10" i="2"/>
  <c r="L10" i="2" s="1"/>
  <c r="M10" i="2" s="1"/>
  <c r="J14" i="2"/>
  <c r="L14" i="2" s="1"/>
  <c r="M14" i="2" s="1"/>
  <c r="H22" i="2"/>
  <c r="H24" i="2"/>
  <c r="H25" i="2"/>
  <c r="I22" i="2" l="1"/>
  <c r="J22" i="2" s="1"/>
  <c r="L22" i="2" s="1"/>
  <c r="M22" i="2" s="1"/>
  <c r="M26" i="2" s="1"/>
  <c r="D4" i="2" s="1"/>
  <c r="E4" i="2" s="1"/>
</calcChain>
</file>

<file path=xl/sharedStrings.xml><?xml version="1.0" encoding="utf-8"?>
<sst xmlns="http://schemas.openxmlformats.org/spreadsheetml/2006/main" count="160" uniqueCount="95">
  <si>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</si>
  <si>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</si>
  <si>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</si>
  <si>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</si>
  <si>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</si>
  <si>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</si>
  <si>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</si>
  <si>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</si>
  <si>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</si>
  <si>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</si>
  <si>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</si>
  <si>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</si>
  <si>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</si>
  <si>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</si>
  <si>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</si>
  <si>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</si>
  <si>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</si>
  <si>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</si>
  <si>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</si>
  <si>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</si>
  <si>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</si>
  <si>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</si>
  <si>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</si>
  <si>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</si>
  <si>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</si>
  <si>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</si>
  <si>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</si>
  <si>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</si>
  <si>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</si>
  <si>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</si>
  <si>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</si>
  <si>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</si>
  <si>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</si>
  <si>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</si>
  <si>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</si>
  <si>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</si>
  <si>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</si>
  <si>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</si>
  <si>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</si>
  <si>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</si>
  <si>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</si>
  <si>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</si>
  <si>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</si>
  <si>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</si>
  <si>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</si>
  <si>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</si>
  <si>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</si>
  <si>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</si>
  <si>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</si>
  <si>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</si>
  <si>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</si>
  <si>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</si>
  <si>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A-1</t>
    <phoneticPr fontId="16" type="noConversion"/>
  </si>
  <si>
    <t>정량평가 A-2</t>
    <phoneticPr fontId="16" type="noConversion"/>
  </si>
  <si>
    <t>정량평가 A-3</t>
    <phoneticPr fontId="16" type="noConversion"/>
  </si>
  <si>
    <t>정량평가 A-4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</si>
  <si>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</si>
  <si>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</si>
  <si>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</si>
  <si>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</si>
  <si>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</si>
  <si>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</si>
  <si>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</si>
  <si>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</si>
  <si>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</si>
  <si>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D-2</t>
  </si>
  <si>
    <t>정량평가 D-3</t>
  </si>
  <si>
    <t>정량평가 D-4</t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</si>
  <si>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</si>
  <si>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</si>
  <si>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</si>
  <si>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</si>
  <si>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</si>
  <si>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G-1</t>
    <phoneticPr fontId="16" type="noConversion"/>
  </si>
  <si>
    <t>정량평가 H-1</t>
    <phoneticPr fontId="16" type="noConversion"/>
  </si>
  <si>
    <t>정량평가 I-1</t>
    <phoneticPr fontId="16" type="noConversion"/>
  </si>
  <si>
    <t>역량강화</t>
    <phoneticPr fontId="16" type="noConversion"/>
  </si>
  <si>
    <t>현황조사</t>
    <phoneticPr fontId="16" type="noConversion"/>
  </si>
  <si>
    <t>OO회사</t>
    <phoneticPr fontId="16" type="noConversion"/>
  </si>
  <si>
    <t>OO회사</t>
    <phoneticPr fontId="16" type="noConversion"/>
  </si>
  <si>
    <t>우크라이나 키이우지역 교통 마스터플랜 수립 - 2단계 : 교통모형 구축 및 스마트모빌리티 전략 수립 -</t>
    <phoneticPr fontId="16" type="noConversion"/>
  </si>
  <si>
    <t>OO회사/ OO회사 / OO회사 /  OO회사</t>
    <phoneticPr fontId="16" type="noConversion"/>
  </si>
  <si>
    <t>교통분야</t>
    <phoneticPr fontId="16" type="noConversion"/>
  </si>
  <si>
    <t>모빌리티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</si>
  <si>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</si>
  <si>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</si>
  <si>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</si>
  <si>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</si>
  <si>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</si>
  <si>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</si>
  <si>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</si>
  <si>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</si>
  <si>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</si>
  <si>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J-1</t>
    <phoneticPr fontId="16" type="noConversion"/>
  </si>
  <si>
    <t>정량평가 K-1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</si>
</sst>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6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1" xfId="0" applyNumberFormat="1" applyFont="1" applyFill="1" applyBorder="1" applyAlignment="1">
      <alignment horizontal="center" vertical="center"/>
    </xf>
    <xf numFmtId="177" fontId="0" fillId="0" borderId="21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2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3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3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2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4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5" fillId="0" borderId="21" xfId="2" applyNumberFormat="1" applyFont="1" applyBorder="1">
      <alignment vertical="center"/>
    </xf>
    <xf numFmtId="176" fontId="5" fillId="0" borderId="21" xfId="1" applyNumberFormat="1" applyFont="1" applyBorder="1" applyAlignment="1">
      <alignment horizontal="center" vertical="center"/>
    </xf>
    <xf numFmtId="41" fontId="10" fillId="0" borderId="21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1" xfId="2" applyNumberFormat="1" applyFont="1" applyBorder="1" applyAlignment="1">
      <alignment horizontal="center" vertical="center"/>
    </xf>
    <xf numFmtId="41" fontId="10" fillId="0" borderId="21" xfId="2" applyNumberFormat="1" applyFont="1" applyFill="1" applyBorder="1" applyAlignment="1">
      <alignment horizontal="center" vertical="center"/>
    </xf>
    <xf numFmtId="41" fontId="10" fillId="0" borderId="21" xfId="2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9" fontId="17" fillId="0" borderId="21" xfId="1" applyNumberFormat="1" applyFont="1" applyBorder="1" applyAlignment="1">
      <alignment horizontal="center" vertical="center"/>
    </xf>
    <xf numFmtId="180" fontId="0" fillId="3" borderId="21" xfId="0" applyNumberFormat="1" applyFont="1" applyFill="1" applyBorder="1" applyAlignment="1">
      <alignment horizontal="center" vertical="center"/>
    </xf>
    <xf numFmtId="0" fontId="18" fillId="0" borderId="29" xfId="0" applyNumberFormat="1" applyFont="1" applyBorder="1" applyAlignment="1">
      <alignment horizontal="center" vertical="center"/>
    </xf>
    <xf numFmtId="0" fontId="18" fillId="0" borderId="30" xfId="0" applyNumberFormat="1" applyFont="1" applyBorder="1" applyAlignment="1">
      <alignment horizontal="center" vertical="center"/>
    </xf>
    <xf numFmtId="0" fontId="18" fillId="0" borderId="31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176" fontId="5" fillId="0" borderId="21" xfId="0" applyNumberFormat="1" applyFont="1" applyBorder="1" applyAlignment="1">
      <alignment horizontal="center" vertical="center"/>
    </xf>
    <xf numFmtId="41" fontId="20" fillId="0" borderId="21" xfId="0" applyNumberFormat="1" applyFont="1" applyBorder="1" applyAlignment="1">
      <alignment horizontal="center" vertical="center"/>
    </xf>
    <xf numFmtId="9" fontId="0" fillId="0" borderId="21" xfId="1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20" fillId="0" borderId="26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left" vertical="center"/>
    </xf>
    <xf numFmtId="177" fontId="7" fillId="3" borderId="21" xfId="0" applyNumberFormat="1" applyFont="1" applyFill="1" applyBorder="1" applyAlignment="1">
      <alignment horizontal="center" vertical="center"/>
    </xf>
    <xf numFmtId="0" fontId="7" fillId="3" borderId="21" xfId="0" applyNumberFormat="1" applyFont="1" applyFill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0" fontId="18" fillId="0" borderId="21" xfId="0" applyNumberFormat="1" applyFont="1" applyBorder="1" applyAlignment="1">
      <alignment horizontal="center" vertical="center"/>
    </xf>
    <xf numFmtId="41" fontId="0" fillId="0" borderId="21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0" fillId="0" borderId="20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18" fillId="7" borderId="21" xfId="0" applyNumberFormat="1" applyFont="1" applyFill="1" applyBorder="1" applyAlignment="1">
      <alignment horizontal="center" vertical="center"/>
    </xf>
    <xf numFmtId="0" fontId="18" fillId="7" borderId="29" xfId="0" applyNumberFormat="1" applyFont="1" applyFill="1" applyBorder="1" applyAlignment="1">
      <alignment horizontal="center" vertical="center"/>
    </xf>
    <xf numFmtId="0" fontId="18" fillId="7" borderId="30" xfId="0" applyNumberFormat="1" applyFont="1" applyFill="1" applyBorder="1" applyAlignment="1">
      <alignment horizontal="center" vertical="center"/>
    </xf>
    <xf numFmtId="0" fontId="18" fillId="7" borderId="31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8"/>
  <sheetViews>
    <sheetView showGridLines="0" tabSelected="1" zoomScale="85" zoomScaleNormal="85" zoomScaleSheetLayoutView="75" workbookViewId="0">
      <pane ySplit="6" topLeftCell="A7" activePane="bottomLeft" state="frozen"/>
      <selection pane="bottomLeft" activeCell="J10" sqref="J10:J13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03" t="s">
        <v>80</v>
      </c>
      <c r="B1" s="103"/>
      <c r="C1" s="103"/>
      <c r="D1" s="103"/>
      <c r="E1" s="103"/>
      <c r="G1" s="61" t="s">
        <v>28</v>
      </c>
      <c r="H1" s="57">
        <v>990000000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04" t="s">
        <v>81</v>
      </c>
      <c r="C2" s="105"/>
      <c r="D2" s="105"/>
      <c r="E2" s="105"/>
      <c r="F2" s="9"/>
      <c r="G2" s="60"/>
    </row>
    <row r="3" spans="1:13" ht="30" customHeight="1" x14ac:dyDescent="0.3">
      <c r="A3" s="106" t="s">
        <v>31</v>
      </c>
      <c r="B3" s="106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07" t="s">
        <v>21</v>
      </c>
      <c r="B4" s="107"/>
      <c r="C4" s="39">
        <v>12</v>
      </c>
      <c r="D4" s="40">
        <f>M26</f>
        <v>11</v>
      </c>
      <c r="E4" s="108">
        <f>SUM(D4:D6)</f>
        <v>28</v>
      </c>
      <c r="F4" s="9"/>
      <c r="G4" s="60"/>
      <c r="H4" s="58"/>
    </row>
    <row r="5" spans="1:13" ht="30" customHeight="1" x14ac:dyDescent="0.3">
      <c r="A5" s="107" t="s">
        <v>8</v>
      </c>
      <c r="B5" s="107"/>
      <c r="C5" s="39">
        <v>10</v>
      </c>
      <c r="D5" s="40">
        <f>+M47</f>
        <v>9</v>
      </c>
      <c r="E5" s="109"/>
      <c r="F5" s="9"/>
      <c r="G5" s="62"/>
      <c r="H5" s="58"/>
    </row>
    <row r="6" spans="1:13" ht="30" customHeight="1" x14ac:dyDescent="0.3">
      <c r="A6" s="107" t="s">
        <v>24</v>
      </c>
      <c r="B6" s="107"/>
      <c r="C6" s="39">
        <v>8</v>
      </c>
      <c r="D6" s="40">
        <f>H56</f>
        <v>8</v>
      </c>
      <c r="E6" s="109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10" t="s">
        <v>34</v>
      </c>
      <c r="B8" s="111"/>
      <c r="C8" s="112"/>
      <c r="D8" s="113" t="s">
        <v>9</v>
      </c>
      <c r="E8" s="113"/>
      <c r="F8" s="113"/>
      <c r="G8" s="113"/>
      <c r="H8" s="113"/>
      <c r="I8" s="113"/>
      <c r="J8" s="113"/>
      <c r="K8" s="113"/>
      <c r="L8" s="113"/>
      <c r="M8" s="114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15" t="s">
        <v>77</v>
      </c>
      <c r="B10" s="99" t="s">
        <v>78</v>
      </c>
      <c r="C10" s="99" t="s">
        <v>51</v>
      </c>
      <c r="D10" s="79" t="s">
        <v>50</v>
      </c>
      <c r="E10" s="79" t="s">
        <v>52</v>
      </c>
      <c r="F10" s="80">
        <v>831668640</v>
      </c>
      <c r="G10" s="81">
        <v>0.47810000000000002</v>
      </c>
      <c r="H10" s="82">
        <f>F10*G10</f>
        <v>397620776.78400004</v>
      </c>
      <c r="I10" s="116">
        <f>SUM(H10:H13)</f>
        <v>860725276.78400004</v>
      </c>
      <c r="J10" s="102">
        <f>I10/H$1</f>
        <v>0.8694194714989899</v>
      </c>
      <c r="K10" s="132">
        <v>2</v>
      </c>
      <c r="L10" s="94">
        <f>IF(AND(J10&gt;=1),1,IF(AND(J10&lt;1,J10&gt;=0.7),0.9,IF(AND(J10&lt;0.7,J10&gt;=0.4),0.8,0.7)))</f>
        <v>0.9</v>
      </c>
      <c r="M10" s="95">
        <f>K10*L10</f>
        <v>1.8</v>
      </c>
    </row>
    <row r="11" spans="1:13" ht="35.1" customHeight="1" x14ac:dyDescent="0.3">
      <c r="A11" s="115"/>
      <c r="B11" s="99"/>
      <c r="C11" s="99"/>
      <c r="D11" s="79" t="s">
        <v>50</v>
      </c>
      <c r="E11" s="79" t="s">
        <v>53</v>
      </c>
      <c r="F11" s="80">
        <v>467875000</v>
      </c>
      <c r="G11" s="81">
        <v>0.4</v>
      </c>
      <c r="H11" s="82">
        <f t="shared" ref="H11:H13" si="0">F11*G11</f>
        <v>187150000</v>
      </c>
      <c r="I11" s="116"/>
      <c r="J11" s="102"/>
      <c r="K11" s="132"/>
      <c r="L11" s="94"/>
      <c r="M11" s="95"/>
    </row>
    <row r="12" spans="1:13" ht="35.1" customHeight="1" x14ac:dyDescent="0.3">
      <c r="A12" s="115"/>
      <c r="B12" s="99"/>
      <c r="C12" s="99"/>
      <c r="D12" s="79" t="s">
        <v>50</v>
      </c>
      <c r="E12" s="79" t="s">
        <v>54</v>
      </c>
      <c r="F12" s="80">
        <v>1221000000</v>
      </c>
      <c r="G12" s="81">
        <v>4.5045045045045043E-2</v>
      </c>
      <c r="H12" s="82">
        <f t="shared" si="0"/>
        <v>55000000</v>
      </c>
      <c r="I12" s="116"/>
      <c r="J12" s="102"/>
      <c r="K12" s="132"/>
      <c r="L12" s="94"/>
      <c r="M12" s="95"/>
    </row>
    <row r="13" spans="1:13" ht="35.1" customHeight="1" x14ac:dyDescent="0.3">
      <c r="A13" s="115"/>
      <c r="B13" s="99"/>
      <c r="C13" s="99"/>
      <c r="D13" s="79" t="s">
        <v>50</v>
      </c>
      <c r="E13" s="79" t="s">
        <v>55</v>
      </c>
      <c r="F13" s="80">
        <v>220954500</v>
      </c>
      <c r="G13" s="81">
        <v>1</v>
      </c>
      <c r="H13" s="82">
        <f t="shared" si="0"/>
        <v>220954500</v>
      </c>
      <c r="I13" s="116"/>
      <c r="J13" s="102"/>
      <c r="K13" s="132"/>
      <c r="L13" s="94"/>
      <c r="M13" s="95"/>
    </row>
    <row r="14" spans="1:13" ht="35.1" customHeight="1" x14ac:dyDescent="0.3">
      <c r="A14" s="115" t="s">
        <v>82</v>
      </c>
      <c r="B14" s="99" t="s">
        <v>78</v>
      </c>
      <c r="C14" s="99" t="s">
        <v>51</v>
      </c>
      <c r="D14" s="79" t="s">
        <v>50</v>
      </c>
      <c r="E14" s="79" t="s">
        <v>56</v>
      </c>
      <c r="F14" s="80">
        <v>251000000</v>
      </c>
      <c r="G14" s="81">
        <v>1</v>
      </c>
      <c r="H14" s="82">
        <f>G14*F14</f>
        <v>251000000</v>
      </c>
      <c r="I14" s="101">
        <f>SUM(H14:H17)</f>
        <v>21041109800</v>
      </c>
      <c r="J14" s="102">
        <f>I14/H$1</f>
        <v>21.253646262626262</v>
      </c>
      <c r="K14" s="132">
        <v>6</v>
      </c>
      <c r="L14" s="94">
        <f t="shared" ref="L14" si="1">IF(AND(J14&gt;=1),1,IF(AND(J14&lt;1,J14&gt;=0.7),0.9,IF(AND(J14&lt;0.7,J14&gt;=0.4),0.8,0.7)))</f>
        <v>1</v>
      </c>
      <c r="M14" s="95">
        <f t="shared" ref="M14" si="2">K14*L14</f>
        <v>6</v>
      </c>
    </row>
    <row r="15" spans="1:13" ht="35.1" customHeight="1" x14ac:dyDescent="0.3">
      <c r="A15" s="115"/>
      <c r="B15" s="99"/>
      <c r="C15" s="99"/>
      <c r="D15" s="79" t="s">
        <v>50</v>
      </c>
      <c r="E15" s="79" t="s">
        <v>57</v>
      </c>
      <c r="F15" s="80">
        <v>20275000000</v>
      </c>
      <c r="G15" s="81">
        <v>1</v>
      </c>
      <c r="H15" s="82">
        <f t="shared" ref="H15:H17" si="3">G15*F15</f>
        <v>20275000000</v>
      </c>
      <c r="I15" s="101"/>
      <c r="J15" s="102"/>
      <c r="K15" s="132"/>
      <c r="L15" s="94"/>
      <c r="M15" s="95"/>
    </row>
    <row r="16" spans="1:13" ht="35.1" customHeight="1" x14ac:dyDescent="0.3">
      <c r="A16" s="115"/>
      <c r="B16" s="99"/>
      <c r="C16" s="99"/>
      <c r="D16" s="79" t="s">
        <v>50</v>
      </c>
      <c r="E16" s="79" t="s">
        <v>58</v>
      </c>
      <c r="F16" s="80">
        <v>174200000</v>
      </c>
      <c r="G16" s="81">
        <v>1</v>
      </c>
      <c r="H16" s="82">
        <f t="shared" si="3"/>
        <v>174200000</v>
      </c>
      <c r="I16" s="101"/>
      <c r="J16" s="102"/>
      <c r="K16" s="132"/>
      <c r="L16" s="94"/>
      <c r="M16" s="95"/>
    </row>
    <row r="17" spans="1:13" ht="35.1" customHeight="1" x14ac:dyDescent="0.3">
      <c r="A17" s="115"/>
      <c r="B17" s="99"/>
      <c r="C17" s="99"/>
      <c r="D17" s="79" t="s">
        <v>50</v>
      </c>
      <c r="E17" s="79" t="s">
        <v>59</v>
      </c>
      <c r="F17" s="80">
        <v>340909800</v>
      </c>
      <c r="G17" s="81">
        <v>1</v>
      </c>
      <c r="H17" s="82">
        <f t="shared" si="3"/>
        <v>340909800</v>
      </c>
      <c r="I17" s="101"/>
      <c r="J17" s="102"/>
      <c r="K17" s="132"/>
      <c r="L17" s="94"/>
      <c r="M17" s="95"/>
    </row>
    <row r="18" spans="1:13" ht="35.1" customHeight="1" x14ac:dyDescent="0.3">
      <c r="A18" s="96" t="s">
        <v>83</v>
      </c>
      <c r="B18" s="99" t="s">
        <v>78</v>
      </c>
      <c r="C18" s="99" t="s">
        <v>51</v>
      </c>
      <c r="D18" s="93" t="s">
        <v>50</v>
      </c>
      <c r="E18" s="93" t="s">
        <v>60</v>
      </c>
      <c r="F18" s="80">
        <v>957960000</v>
      </c>
      <c r="G18" s="81">
        <v>0.32</v>
      </c>
      <c r="H18" s="82">
        <f>F18*G18</f>
        <v>306547200</v>
      </c>
      <c r="I18" s="101">
        <f>SUM(H18:H21)</f>
        <v>604806275.67999995</v>
      </c>
      <c r="J18" s="102">
        <f>I18/H$1</f>
        <v>0.61091542997979797</v>
      </c>
      <c r="K18" s="133">
        <v>3</v>
      </c>
      <c r="L18" s="94">
        <f t="shared" ref="L18" si="4">IF(AND(J18&gt;=1),1,IF(AND(J18&lt;1,J18&gt;=0.7),0.9,IF(AND(J18&lt;0.7,J18&gt;=0.4),0.8,0.7)))</f>
        <v>0.8</v>
      </c>
      <c r="M18" s="95">
        <f t="shared" ref="M18" si="5">K18*L18</f>
        <v>2.4000000000000004</v>
      </c>
    </row>
    <row r="19" spans="1:13" ht="35.1" customHeight="1" x14ac:dyDescent="0.3">
      <c r="A19" s="97"/>
      <c r="B19" s="99"/>
      <c r="C19" s="99"/>
      <c r="D19" s="93" t="s">
        <v>50</v>
      </c>
      <c r="E19" s="93" t="s">
        <v>61</v>
      </c>
      <c r="F19" s="80">
        <v>732600000</v>
      </c>
      <c r="G19" s="81">
        <v>0.24299999999999999</v>
      </c>
      <c r="H19" s="82">
        <f t="shared" ref="H19:H21" si="6">F19*G19</f>
        <v>178021800</v>
      </c>
      <c r="I19" s="101"/>
      <c r="J19" s="102"/>
      <c r="K19" s="134"/>
      <c r="L19" s="94"/>
      <c r="M19" s="95"/>
    </row>
    <row r="20" spans="1:13" ht="35.1" customHeight="1" x14ac:dyDescent="0.3">
      <c r="A20" s="97"/>
      <c r="B20" s="99"/>
      <c r="C20" s="99"/>
      <c r="D20" s="93" t="s">
        <v>50</v>
      </c>
      <c r="E20" s="93" t="s">
        <v>62</v>
      </c>
      <c r="F20" s="80">
        <v>32581600</v>
      </c>
      <c r="G20" s="81">
        <v>0.16</v>
      </c>
      <c r="H20" s="82">
        <f t="shared" si="6"/>
        <v>5213056</v>
      </c>
      <c r="I20" s="101"/>
      <c r="J20" s="102"/>
      <c r="K20" s="134"/>
      <c r="L20" s="94"/>
      <c r="M20" s="95"/>
    </row>
    <row r="21" spans="1:13" ht="35.1" customHeight="1" x14ac:dyDescent="0.3">
      <c r="A21" s="98"/>
      <c r="B21" s="99"/>
      <c r="C21" s="99"/>
      <c r="D21" s="93" t="s">
        <v>50</v>
      </c>
      <c r="E21" s="93" t="s">
        <v>63</v>
      </c>
      <c r="F21" s="80">
        <v>479267582</v>
      </c>
      <c r="G21" s="81">
        <v>0.24</v>
      </c>
      <c r="H21" s="82">
        <f t="shared" si="6"/>
        <v>115024219.67999999</v>
      </c>
      <c r="I21" s="101"/>
      <c r="J21" s="102"/>
      <c r="K21" s="135"/>
      <c r="L21" s="94"/>
      <c r="M21" s="95"/>
    </row>
    <row r="22" spans="1:13" ht="35.1" customHeight="1" x14ac:dyDescent="0.3">
      <c r="A22" s="115" t="s">
        <v>76</v>
      </c>
      <c r="B22" s="99" t="s">
        <v>78</v>
      </c>
      <c r="C22" s="99" t="s">
        <v>51</v>
      </c>
      <c r="D22" s="79" t="s">
        <v>50</v>
      </c>
      <c r="E22" s="79" t="s">
        <v>64</v>
      </c>
      <c r="F22" s="80">
        <v>957960000</v>
      </c>
      <c r="G22" s="81">
        <v>0.32</v>
      </c>
      <c r="H22" s="82">
        <f>F22*G22</f>
        <v>306547200</v>
      </c>
      <c r="I22" s="116">
        <f>SUM(H22:H25)</f>
        <v>604806275.67999995</v>
      </c>
      <c r="J22" s="102">
        <f>I22/H$1</f>
        <v>0.61091542997979797</v>
      </c>
      <c r="K22" s="132">
        <v>1</v>
      </c>
      <c r="L22" s="94">
        <f t="shared" ref="L22" si="7">IF(AND(J22&gt;=1),1,IF(AND(J22&lt;1,J22&gt;=0.7),0.9,IF(AND(J22&lt;0.7,J22&gt;=0.4),0.8,0.7)))</f>
        <v>0.8</v>
      </c>
      <c r="M22" s="95">
        <f t="shared" ref="M22" si="8">K22*L22</f>
        <v>0.8</v>
      </c>
    </row>
    <row r="23" spans="1:13" ht="35.1" customHeight="1" x14ac:dyDescent="0.3">
      <c r="A23" s="115"/>
      <c r="B23" s="99"/>
      <c r="C23" s="99"/>
      <c r="D23" s="79" t="s">
        <v>50</v>
      </c>
      <c r="E23" s="79" t="s">
        <v>84</v>
      </c>
      <c r="F23" s="80">
        <v>732600000</v>
      </c>
      <c r="G23" s="81">
        <v>0.24299999999999999</v>
      </c>
      <c r="H23" s="82">
        <f t="shared" ref="H23:H25" si="9">F23*G23</f>
        <v>178021800</v>
      </c>
      <c r="I23" s="116"/>
      <c r="J23" s="102"/>
      <c r="K23" s="132"/>
      <c r="L23" s="94"/>
      <c r="M23" s="95"/>
    </row>
    <row r="24" spans="1:13" ht="35.1" customHeight="1" x14ac:dyDescent="0.3">
      <c r="A24" s="115"/>
      <c r="B24" s="99"/>
      <c r="C24" s="99"/>
      <c r="D24" s="79" t="s">
        <v>50</v>
      </c>
      <c r="E24" s="79" t="s">
        <v>85</v>
      </c>
      <c r="F24" s="80">
        <v>32581600</v>
      </c>
      <c r="G24" s="81">
        <v>0.16</v>
      </c>
      <c r="H24" s="82">
        <f t="shared" si="9"/>
        <v>5213056</v>
      </c>
      <c r="I24" s="116"/>
      <c r="J24" s="102"/>
      <c r="K24" s="132"/>
      <c r="L24" s="94"/>
      <c r="M24" s="95"/>
    </row>
    <row r="25" spans="1:13" ht="35.1" customHeight="1" x14ac:dyDescent="0.3">
      <c r="A25" s="115"/>
      <c r="B25" s="99"/>
      <c r="C25" s="99"/>
      <c r="D25" s="79" t="s">
        <v>50</v>
      </c>
      <c r="E25" s="79" t="s">
        <v>86</v>
      </c>
      <c r="F25" s="80">
        <v>479267582</v>
      </c>
      <c r="G25" s="81">
        <v>0.24</v>
      </c>
      <c r="H25" s="82">
        <f t="shared" si="9"/>
        <v>115024219.67999999</v>
      </c>
      <c r="I25" s="116"/>
      <c r="J25" s="102"/>
      <c r="K25" s="132"/>
      <c r="L25" s="94"/>
      <c r="M25" s="95"/>
    </row>
    <row r="26" spans="1:13" ht="24.95" customHeight="1" x14ac:dyDescent="0.3">
      <c r="A26" s="15"/>
      <c r="B26" s="46" t="s">
        <v>0</v>
      </c>
      <c r="C26" s="16"/>
      <c r="D26" s="17"/>
      <c r="E26" s="17"/>
      <c r="F26" s="18"/>
      <c r="G26" s="19"/>
      <c r="H26" s="20"/>
      <c r="I26" s="21"/>
      <c r="J26" s="75" t="s">
        <v>17</v>
      </c>
      <c r="K26" s="76">
        <f>SUM(K10:K25)</f>
        <v>12</v>
      </c>
      <c r="L26" s="77"/>
      <c r="M26" s="78">
        <f>SUM(M10:M25)</f>
        <v>11</v>
      </c>
    </row>
    <row r="27" spans="1:13" ht="24.95" customHeight="1" x14ac:dyDescent="0.3">
      <c r="B27" s="1" t="s">
        <v>43</v>
      </c>
    </row>
    <row r="28" spans="1:13" ht="24.95" customHeight="1" x14ac:dyDescent="0.3"/>
    <row r="29" spans="1:13" ht="24.95" customHeight="1" x14ac:dyDescent="0.3">
      <c r="A29" s="128" t="s">
        <v>34</v>
      </c>
      <c r="B29" s="129"/>
      <c r="C29" s="131"/>
      <c r="D29" s="118" t="s">
        <v>38</v>
      </c>
      <c r="E29" s="118"/>
      <c r="F29" s="118"/>
      <c r="G29" s="118"/>
      <c r="H29" s="118"/>
      <c r="I29" s="118"/>
      <c r="J29" s="118"/>
      <c r="K29" s="118"/>
      <c r="L29" s="118"/>
      <c r="M29" s="119"/>
    </row>
    <row r="30" spans="1:13" ht="54.75" customHeight="1" x14ac:dyDescent="0.3">
      <c r="A30" s="28" t="s">
        <v>14</v>
      </c>
      <c r="B30" s="4" t="s">
        <v>10</v>
      </c>
      <c r="C30" s="29" t="s">
        <v>35</v>
      </c>
      <c r="D30" s="27" t="s">
        <v>15</v>
      </c>
      <c r="E30" s="22" t="s">
        <v>25</v>
      </c>
      <c r="F30" s="33" t="s">
        <v>22</v>
      </c>
      <c r="G30" s="42" t="s">
        <v>39</v>
      </c>
      <c r="H30" s="33" t="s">
        <v>27</v>
      </c>
      <c r="I30" s="43" t="s">
        <v>19</v>
      </c>
      <c r="J30" s="44" t="s">
        <v>5</v>
      </c>
      <c r="K30" s="23" t="s">
        <v>37</v>
      </c>
      <c r="L30" s="43" t="s">
        <v>2</v>
      </c>
      <c r="M30" s="45" t="s">
        <v>20</v>
      </c>
    </row>
    <row r="31" spans="1:13" ht="35.1" customHeight="1" x14ac:dyDescent="0.3">
      <c r="A31" s="115" t="s">
        <v>77</v>
      </c>
      <c r="B31" s="99" t="s">
        <v>78</v>
      </c>
      <c r="C31" s="100">
        <v>0.3</v>
      </c>
      <c r="D31" s="79" t="s">
        <v>50</v>
      </c>
      <c r="E31" s="79" t="s">
        <v>64</v>
      </c>
      <c r="F31" s="80">
        <v>831668640</v>
      </c>
      <c r="G31" s="81">
        <v>0.47810000000000002</v>
      </c>
      <c r="H31" s="82">
        <v>397661210</v>
      </c>
      <c r="I31" s="86">
        <f>H31*C$31</f>
        <v>119298363</v>
      </c>
      <c r="J31" s="120">
        <f>SUM(I31:I46)/H1</f>
        <v>0.87582598888888885</v>
      </c>
      <c r="K31" s="122">
        <v>10</v>
      </c>
      <c r="L31" s="124">
        <f>IF(AND(J31&gt;=1),1,IF(AND(J31&lt;1,J31&gt;=0.7),0.9,IF(AND(J31&lt;0.7,J31&gt;=0.4),0.8,0.7)))</f>
        <v>0.9</v>
      </c>
      <c r="M31" s="126">
        <f>K31*L31</f>
        <v>9</v>
      </c>
    </row>
    <row r="32" spans="1:13" ht="35.1" customHeight="1" x14ac:dyDescent="0.3">
      <c r="A32" s="115"/>
      <c r="B32" s="99"/>
      <c r="C32" s="100"/>
      <c r="D32" s="79" t="s">
        <v>50</v>
      </c>
      <c r="E32" s="79" t="s">
        <v>65</v>
      </c>
      <c r="F32" s="80">
        <v>467875000</v>
      </c>
      <c r="G32" s="81">
        <v>0.4</v>
      </c>
      <c r="H32" s="82">
        <f>F32*G32</f>
        <v>187150000</v>
      </c>
      <c r="I32" s="86">
        <f>H32*C$31</f>
        <v>56145000</v>
      </c>
      <c r="J32" s="121"/>
      <c r="K32" s="123"/>
      <c r="L32" s="125"/>
      <c r="M32" s="127"/>
    </row>
    <row r="33" spans="1:13" ht="35.1" customHeight="1" x14ac:dyDescent="0.3">
      <c r="A33" s="115"/>
      <c r="B33" s="99"/>
      <c r="C33" s="100"/>
      <c r="D33" s="79" t="s">
        <v>50</v>
      </c>
      <c r="E33" s="79" t="s">
        <v>66</v>
      </c>
      <c r="F33" s="80">
        <v>1221000000</v>
      </c>
      <c r="G33" s="81">
        <v>4.5045045045045043E-2</v>
      </c>
      <c r="H33" s="82">
        <f>F33*G33</f>
        <v>55000000</v>
      </c>
      <c r="I33" s="86">
        <f>H33*C$31</f>
        <v>16500000</v>
      </c>
      <c r="J33" s="121"/>
      <c r="K33" s="123"/>
      <c r="L33" s="125"/>
      <c r="M33" s="127"/>
    </row>
    <row r="34" spans="1:13" ht="35.1" customHeight="1" x14ac:dyDescent="0.3">
      <c r="A34" s="115"/>
      <c r="B34" s="99"/>
      <c r="C34" s="100"/>
      <c r="D34" s="79" t="s">
        <v>50</v>
      </c>
      <c r="E34" s="79" t="s">
        <v>67</v>
      </c>
      <c r="F34" s="80">
        <v>220954500</v>
      </c>
      <c r="G34" s="81">
        <v>1</v>
      </c>
      <c r="H34" s="82">
        <f t="shared" ref="H34" si="10">F34*G34</f>
        <v>220954500</v>
      </c>
      <c r="I34" s="86">
        <f>H34*C$31</f>
        <v>66286350</v>
      </c>
      <c r="J34" s="121"/>
      <c r="K34" s="123"/>
      <c r="L34" s="125"/>
      <c r="M34" s="127"/>
    </row>
    <row r="35" spans="1:13" ht="35.1" customHeight="1" x14ac:dyDescent="0.3">
      <c r="A35" s="115" t="s">
        <v>82</v>
      </c>
      <c r="B35" s="99" t="s">
        <v>78</v>
      </c>
      <c r="C35" s="100">
        <v>0.3</v>
      </c>
      <c r="D35" s="79" t="s">
        <v>50</v>
      </c>
      <c r="E35" s="79" t="s">
        <v>68</v>
      </c>
      <c r="F35" s="84">
        <v>467875000</v>
      </c>
      <c r="G35" s="81">
        <v>1</v>
      </c>
      <c r="H35" s="85">
        <f t="shared" ref="H35:H36" si="11">F35*G35</f>
        <v>467875000</v>
      </c>
      <c r="I35" s="86">
        <f>H35*C$35</f>
        <v>140362500</v>
      </c>
      <c r="J35" s="121"/>
      <c r="K35" s="123"/>
      <c r="L35" s="125"/>
      <c r="M35" s="127"/>
    </row>
    <row r="36" spans="1:13" ht="35.1" customHeight="1" x14ac:dyDescent="0.3">
      <c r="A36" s="115"/>
      <c r="B36" s="99"/>
      <c r="C36" s="100"/>
      <c r="D36" s="79" t="s">
        <v>50</v>
      </c>
      <c r="E36" s="79" t="s">
        <v>69</v>
      </c>
      <c r="F36" s="84">
        <v>443250000</v>
      </c>
      <c r="G36" s="81">
        <v>1</v>
      </c>
      <c r="H36" s="85">
        <f t="shared" si="11"/>
        <v>443250000</v>
      </c>
      <c r="I36" s="86">
        <f>H36*C$35</f>
        <v>132975000</v>
      </c>
      <c r="J36" s="121"/>
      <c r="K36" s="123"/>
      <c r="L36" s="125"/>
      <c r="M36" s="127"/>
    </row>
    <row r="37" spans="1:13" ht="35.1" customHeight="1" x14ac:dyDescent="0.3">
      <c r="A37" s="115"/>
      <c r="B37" s="99"/>
      <c r="C37" s="100"/>
      <c r="D37" s="79" t="s">
        <v>50</v>
      </c>
      <c r="E37" s="79" t="s">
        <v>70</v>
      </c>
      <c r="F37" s="84">
        <v>621057000</v>
      </c>
      <c r="G37" s="81">
        <v>1</v>
      </c>
      <c r="H37" s="85">
        <v>272183000</v>
      </c>
      <c r="I37" s="86">
        <f>H37*C$35</f>
        <v>81654900</v>
      </c>
      <c r="J37" s="121"/>
      <c r="K37" s="123"/>
      <c r="L37" s="125"/>
      <c r="M37" s="127"/>
    </row>
    <row r="38" spans="1:13" ht="35.1" customHeight="1" x14ac:dyDescent="0.3">
      <c r="A38" s="115"/>
      <c r="B38" s="99"/>
      <c r="C38" s="100"/>
      <c r="D38" s="79" t="s">
        <v>50</v>
      </c>
      <c r="E38" s="79" t="s">
        <v>71</v>
      </c>
      <c r="F38" s="84">
        <v>669245530</v>
      </c>
      <c r="G38" s="81">
        <v>1</v>
      </c>
      <c r="H38" s="85">
        <v>205800000</v>
      </c>
      <c r="I38" s="86">
        <f>H38*C$35</f>
        <v>61740000</v>
      </c>
      <c r="J38" s="121"/>
      <c r="K38" s="123"/>
      <c r="L38" s="125"/>
      <c r="M38" s="127"/>
    </row>
    <row r="39" spans="1:13" ht="35.1" customHeight="1" x14ac:dyDescent="0.3">
      <c r="A39" s="96" t="s">
        <v>83</v>
      </c>
      <c r="B39" s="99" t="s">
        <v>78</v>
      </c>
      <c r="C39" s="100">
        <v>0.2</v>
      </c>
      <c r="D39" s="93" t="s">
        <v>50</v>
      </c>
      <c r="E39" s="93" t="s">
        <v>72</v>
      </c>
      <c r="F39" s="84">
        <v>957960000</v>
      </c>
      <c r="G39" s="81">
        <v>0.32</v>
      </c>
      <c r="H39" s="85">
        <v>147020000</v>
      </c>
      <c r="I39" s="86">
        <f>H39*C$43</f>
        <v>29404000</v>
      </c>
      <c r="J39" s="121"/>
      <c r="K39" s="123"/>
      <c r="L39" s="125"/>
      <c r="M39" s="127"/>
    </row>
    <row r="40" spans="1:13" ht="35.1" customHeight="1" x14ac:dyDescent="0.3">
      <c r="A40" s="97"/>
      <c r="B40" s="99"/>
      <c r="C40" s="100"/>
      <c r="D40" s="93" t="s">
        <v>50</v>
      </c>
      <c r="E40" s="93" t="s">
        <v>87</v>
      </c>
      <c r="F40" s="84">
        <v>732600000</v>
      </c>
      <c r="G40" s="81">
        <v>0.24299999999999999</v>
      </c>
      <c r="H40" s="85">
        <v>178021800</v>
      </c>
      <c r="I40" s="86">
        <f t="shared" ref="I40:I42" si="12">H40*C$43</f>
        <v>35604360</v>
      </c>
      <c r="J40" s="121"/>
      <c r="K40" s="123"/>
      <c r="L40" s="125"/>
      <c r="M40" s="127"/>
    </row>
    <row r="41" spans="1:13" ht="35.1" customHeight="1" x14ac:dyDescent="0.3">
      <c r="A41" s="97"/>
      <c r="B41" s="99"/>
      <c r="C41" s="100"/>
      <c r="D41" s="93" t="s">
        <v>50</v>
      </c>
      <c r="E41" s="93" t="s">
        <v>88</v>
      </c>
      <c r="F41" s="84">
        <v>32581600</v>
      </c>
      <c r="G41" s="81">
        <v>0.16</v>
      </c>
      <c r="H41" s="85">
        <v>23678240</v>
      </c>
      <c r="I41" s="86">
        <f t="shared" si="12"/>
        <v>4735648</v>
      </c>
      <c r="J41" s="121"/>
      <c r="K41" s="123"/>
      <c r="L41" s="125"/>
      <c r="M41" s="127"/>
    </row>
    <row r="42" spans="1:13" ht="35.1" customHeight="1" x14ac:dyDescent="0.3">
      <c r="A42" s="98"/>
      <c r="B42" s="99"/>
      <c r="C42" s="100"/>
      <c r="D42" s="93" t="s">
        <v>50</v>
      </c>
      <c r="E42" s="93" t="s">
        <v>89</v>
      </c>
      <c r="F42" s="84">
        <v>479267582</v>
      </c>
      <c r="G42" s="81">
        <v>0.24</v>
      </c>
      <c r="H42" s="85">
        <v>131544000</v>
      </c>
      <c r="I42" s="86">
        <f t="shared" si="12"/>
        <v>26308800</v>
      </c>
      <c r="J42" s="121"/>
      <c r="K42" s="123"/>
      <c r="L42" s="125"/>
      <c r="M42" s="127"/>
    </row>
    <row r="43" spans="1:13" ht="35.1" customHeight="1" x14ac:dyDescent="0.3">
      <c r="A43" s="115" t="s">
        <v>76</v>
      </c>
      <c r="B43" s="99" t="s">
        <v>78</v>
      </c>
      <c r="C43" s="100">
        <v>0.2</v>
      </c>
      <c r="D43" s="79" t="s">
        <v>50</v>
      </c>
      <c r="E43" s="93" t="s">
        <v>73</v>
      </c>
      <c r="F43" s="84">
        <v>957960000</v>
      </c>
      <c r="G43" s="81">
        <v>0.32</v>
      </c>
      <c r="H43" s="85">
        <v>147020000</v>
      </c>
      <c r="I43" s="86">
        <f>H43*C$43</f>
        <v>29404000</v>
      </c>
      <c r="J43" s="121"/>
      <c r="K43" s="123"/>
      <c r="L43" s="125"/>
      <c r="M43" s="127"/>
    </row>
    <row r="44" spans="1:13" ht="35.1" customHeight="1" x14ac:dyDescent="0.3">
      <c r="A44" s="115"/>
      <c r="B44" s="99"/>
      <c r="C44" s="100"/>
      <c r="D44" s="79" t="s">
        <v>50</v>
      </c>
      <c r="E44" s="93" t="s">
        <v>90</v>
      </c>
      <c r="F44" s="84">
        <v>732600000</v>
      </c>
      <c r="G44" s="81">
        <v>0.24299999999999999</v>
      </c>
      <c r="H44" s="85">
        <v>178021800</v>
      </c>
      <c r="I44" s="86">
        <f t="shared" ref="I44:I46" si="13">H44*C$43</f>
        <v>35604360</v>
      </c>
      <c r="J44" s="121"/>
      <c r="K44" s="123"/>
      <c r="L44" s="125"/>
      <c r="M44" s="127"/>
    </row>
    <row r="45" spans="1:13" ht="35.1" customHeight="1" x14ac:dyDescent="0.3">
      <c r="A45" s="115"/>
      <c r="B45" s="99"/>
      <c r="C45" s="100"/>
      <c r="D45" s="79" t="s">
        <v>50</v>
      </c>
      <c r="E45" s="93" t="s">
        <v>91</v>
      </c>
      <c r="F45" s="84">
        <v>32581600</v>
      </c>
      <c r="G45" s="81">
        <v>0.16</v>
      </c>
      <c r="H45" s="85">
        <v>23678240</v>
      </c>
      <c r="I45" s="86">
        <f t="shared" si="13"/>
        <v>4735648</v>
      </c>
      <c r="J45" s="121"/>
      <c r="K45" s="123"/>
      <c r="L45" s="125"/>
      <c r="M45" s="127"/>
    </row>
    <row r="46" spans="1:13" ht="35.1" customHeight="1" x14ac:dyDescent="0.3">
      <c r="A46" s="115"/>
      <c r="B46" s="99"/>
      <c r="C46" s="100"/>
      <c r="D46" s="79" t="s">
        <v>50</v>
      </c>
      <c r="E46" s="93" t="s">
        <v>92</v>
      </c>
      <c r="F46" s="84">
        <v>479267582</v>
      </c>
      <c r="G46" s="81">
        <v>0.24</v>
      </c>
      <c r="H46" s="85">
        <v>131544000</v>
      </c>
      <c r="I46" s="86">
        <f t="shared" si="13"/>
        <v>26308800</v>
      </c>
      <c r="J46" s="121"/>
      <c r="K46" s="123"/>
      <c r="L46" s="125"/>
      <c r="M46" s="127"/>
    </row>
    <row r="47" spans="1:13" ht="24.95" customHeight="1" x14ac:dyDescent="0.3">
      <c r="A47" s="3"/>
      <c r="B47" s="4" t="s">
        <v>13</v>
      </c>
      <c r="C47" s="31">
        <f>SUM(C31:C46)</f>
        <v>1</v>
      </c>
      <c r="D47" s="30"/>
      <c r="E47" s="4"/>
      <c r="F47" s="5"/>
      <c r="G47" s="6"/>
      <c r="H47" s="5"/>
      <c r="I47" s="7">
        <f>SUM(I31:I46)</f>
        <v>867067729</v>
      </c>
      <c r="J47" s="25"/>
      <c r="K47" s="54">
        <f>SUM(K31:K46)</f>
        <v>10</v>
      </c>
      <c r="L47" s="26"/>
      <c r="M47" s="55">
        <f>SUM(M31:M46)</f>
        <v>9</v>
      </c>
    </row>
    <row r="48" spans="1:13" ht="24.95" customHeight="1" x14ac:dyDescent="0.3">
      <c r="B48" s="1" t="s">
        <v>3</v>
      </c>
      <c r="F48" s="2"/>
      <c r="G48" s="8"/>
    </row>
    <row r="49" spans="1:8" ht="24.95" customHeight="1" x14ac:dyDescent="0.3">
      <c r="F49" s="2"/>
      <c r="G49" s="8"/>
    </row>
    <row r="50" spans="1:8" ht="24.95" customHeight="1" x14ac:dyDescent="0.3">
      <c r="A50" s="128" t="s">
        <v>34</v>
      </c>
      <c r="B50" s="129"/>
      <c r="C50" s="130"/>
      <c r="D50" s="117" t="s">
        <v>23</v>
      </c>
      <c r="E50" s="118"/>
      <c r="F50" s="118"/>
      <c r="G50" s="118"/>
      <c r="H50" s="119"/>
    </row>
    <row r="51" spans="1:8" ht="48" customHeight="1" x14ac:dyDescent="0.3">
      <c r="A51" s="24" t="s">
        <v>18</v>
      </c>
      <c r="B51" s="22" t="s">
        <v>10</v>
      </c>
      <c r="C51" s="22" t="s">
        <v>36</v>
      </c>
      <c r="D51" s="71" t="s">
        <v>48</v>
      </c>
      <c r="E51" s="22" t="s">
        <v>25</v>
      </c>
      <c r="F51" s="64" t="s">
        <v>44</v>
      </c>
      <c r="G51" s="63" t="s">
        <v>45</v>
      </c>
      <c r="H51" s="37" t="s">
        <v>46</v>
      </c>
    </row>
    <row r="52" spans="1:8" ht="24.95" customHeight="1" x14ac:dyDescent="0.3">
      <c r="A52" s="69" t="s">
        <v>77</v>
      </c>
      <c r="B52" s="83" t="s">
        <v>79</v>
      </c>
      <c r="C52" s="89">
        <v>0.3</v>
      </c>
      <c r="D52" s="87" t="s">
        <v>47</v>
      </c>
      <c r="E52" s="73" t="s">
        <v>74</v>
      </c>
      <c r="F52" s="91">
        <v>1</v>
      </c>
      <c r="G52" s="65">
        <f>$C$6*F52</f>
        <v>8</v>
      </c>
      <c r="H52" s="66">
        <f>G52*C52</f>
        <v>2.4</v>
      </c>
    </row>
    <row r="53" spans="1:8" ht="24.95" customHeight="1" x14ac:dyDescent="0.3">
      <c r="A53" s="70" t="s">
        <v>82</v>
      </c>
      <c r="B53" s="83" t="s">
        <v>79</v>
      </c>
      <c r="C53" s="90">
        <v>0.3</v>
      </c>
      <c r="D53" s="88" t="s">
        <v>49</v>
      </c>
      <c r="E53" s="74" t="s">
        <v>75</v>
      </c>
      <c r="F53" s="91">
        <v>1</v>
      </c>
      <c r="G53" s="67">
        <f t="shared" ref="G53:G55" si="14">$C$6*F53</f>
        <v>8</v>
      </c>
      <c r="H53" s="68">
        <f t="shared" ref="H53:H55" si="15">G53*C53</f>
        <v>2.4</v>
      </c>
    </row>
    <row r="54" spans="1:8" ht="24.95" customHeight="1" x14ac:dyDescent="0.3">
      <c r="A54" s="70" t="s">
        <v>83</v>
      </c>
      <c r="B54" s="83" t="s">
        <v>78</v>
      </c>
      <c r="C54" s="90">
        <v>0.2</v>
      </c>
      <c r="D54" s="88" t="s">
        <v>49</v>
      </c>
      <c r="E54" s="74" t="s">
        <v>93</v>
      </c>
      <c r="F54" s="91">
        <v>1</v>
      </c>
      <c r="G54" s="67">
        <f t="shared" si="14"/>
        <v>8</v>
      </c>
      <c r="H54" s="68">
        <f t="shared" si="15"/>
        <v>1.6</v>
      </c>
    </row>
    <row r="55" spans="1:8" ht="24.95" customHeight="1" x14ac:dyDescent="0.3">
      <c r="A55" s="70" t="s">
        <v>76</v>
      </c>
      <c r="B55" s="83" t="s">
        <v>79</v>
      </c>
      <c r="C55" s="90">
        <v>0.2</v>
      </c>
      <c r="D55" s="88" t="s">
        <v>49</v>
      </c>
      <c r="E55" s="74" t="s">
        <v>94</v>
      </c>
      <c r="F55" s="92">
        <v>1</v>
      </c>
      <c r="G55" s="67">
        <f t="shared" si="14"/>
        <v>8</v>
      </c>
      <c r="H55" s="68">
        <f t="shared" si="15"/>
        <v>1.6</v>
      </c>
    </row>
    <row r="56" spans="1:8" ht="24.95" customHeight="1" x14ac:dyDescent="0.3">
      <c r="A56" s="48"/>
      <c r="B56" s="49" t="s">
        <v>13</v>
      </c>
      <c r="C56" s="50">
        <f>SUM(C52:C55)</f>
        <v>1</v>
      </c>
      <c r="D56" s="48"/>
      <c r="E56" s="51"/>
      <c r="F56" s="56"/>
      <c r="G56" s="49"/>
      <c r="H56" s="52">
        <f>SUM(H52:H55)</f>
        <v>8</v>
      </c>
    </row>
    <row r="57" spans="1:8" ht="24.95" customHeight="1" x14ac:dyDescent="0.3">
      <c r="B57" s="1" t="s">
        <v>4</v>
      </c>
    </row>
    <row r="58" spans="1:8" ht="24.95" customHeight="1" x14ac:dyDescent="0.3">
      <c r="A58" s="41"/>
    </row>
  </sheetData>
  <mergeCells count="61">
    <mergeCell ref="D50:H50"/>
    <mergeCell ref="B35:B38"/>
    <mergeCell ref="C35:C38"/>
    <mergeCell ref="D29:M29"/>
    <mergeCell ref="J31:J46"/>
    <mergeCell ref="K31:K46"/>
    <mergeCell ref="L31:L46"/>
    <mergeCell ref="M31:M46"/>
    <mergeCell ref="A50:C50"/>
    <mergeCell ref="A29:C29"/>
    <mergeCell ref="A31:A34"/>
    <mergeCell ref="B31:B34"/>
    <mergeCell ref="C31:C34"/>
    <mergeCell ref="A35:A38"/>
    <mergeCell ref="A43:A46"/>
    <mergeCell ref="B43:B46"/>
    <mergeCell ref="C43:C46"/>
    <mergeCell ref="L14:L17"/>
    <mergeCell ref="M14:M17"/>
    <mergeCell ref="A22:A25"/>
    <mergeCell ref="B22:B25"/>
    <mergeCell ref="C22:C25"/>
    <mergeCell ref="I22:I25"/>
    <mergeCell ref="J22:J25"/>
    <mergeCell ref="K22:K25"/>
    <mergeCell ref="L22:L25"/>
    <mergeCell ref="M22:M25"/>
    <mergeCell ref="A14:A17"/>
    <mergeCell ref="B14:B17"/>
    <mergeCell ref="C14:C17"/>
    <mergeCell ref="I14:I17"/>
    <mergeCell ref="J14:J17"/>
    <mergeCell ref="K14:K17"/>
    <mergeCell ref="A8:C8"/>
    <mergeCell ref="D8:M8"/>
    <mergeCell ref="A10:A13"/>
    <mergeCell ref="B10:B13"/>
    <mergeCell ref="C10:C13"/>
    <mergeCell ref="I10:I13"/>
    <mergeCell ref="J10:J13"/>
    <mergeCell ref="K10:K13"/>
    <mergeCell ref="L10:L13"/>
    <mergeCell ref="M10:M13"/>
    <mergeCell ref="A1:E1"/>
    <mergeCell ref="B2:E2"/>
    <mergeCell ref="A3:B3"/>
    <mergeCell ref="A4:B4"/>
    <mergeCell ref="E4:E6"/>
    <mergeCell ref="A5:B5"/>
    <mergeCell ref="A6:B6"/>
    <mergeCell ref="K18:K21"/>
    <mergeCell ref="L18:L21"/>
    <mergeCell ref="M18:M21"/>
    <mergeCell ref="A39:A42"/>
    <mergeCell ref="B39:B42"/>
    <mergeCell ref="C39:C42"/>
    <mergeCell ref="A18:A21"/>
    <mergeCell ref="B18:B21"/>
    <mergeCell ref="C18:C21"/>
    <mergeCell ref="I18:I21"/>
    <mergeCell ref="J18:J21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2024-03-26T08:48:05Z</dcterms:modified>
  <cp:version>1100.0100.01</cp:version>
</cp:coreProperties>
</file>